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rra-System\Documents\AA-TERRA-System\TERRA-Beschreibungen\Terra-doc\"/>
    </mc:Choice>
  </mc:AlternateContent>
  <bookViews>
    <workbookView xWindow="0" yWindow="0" windowWidth="8484" windowHeight="5340"/>
  </bookViews>
  <sheets>
    <sheet name="Comparison of CO2 valu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C28" i="1" l="1"/>
  <c r="C29" i="1" s="1"/>
  <c r="B34" i="1" s="1"/>
  <c r="I22" i="1"/>
  <c r="I23" i="1" s="1"/>
  <c r="I32" i="1" s="1"/>
  <c r="K22" i="1"/>
  <c r="K23" i="1" s="1"/>
  <c r="I33" i="1" s="1"/>
  <c r="E22" i="1"/>
  <c r="B21" i="1"/>
  <c r="I38" i="1" l="1"/>
  <c r="I40" i="1" s="1"/>
  <c r="B33" i="1"/>
  <c r="B32" i="1"/>
  <c r="B38" i="1" s="1"/>
  <c r="B40" i="1" s="1"/>
  <c r="E32" i="1"/>
  <c r="E23" i="1"/>
  <c r="E33" i="1" s="1"/>
  <c r="E38" i="1" l="1"/>
  <c r="E40" i="1" s="1"/>
</calcChain>
</file>

<file path=xl/sharedStrings.xml><?xml version="1.0" encoding="utf-8"?>
<sst xmlns="http://schemas.openxmlformats.org/spreadsheetml/2006/main" count="70" uniqueCount="65">
  <si>
    <t>m</t>
  </si>
  <si>
    <t>m²</t>
  </si>
  <si>
    <t>Ges. Fläche</t>
  </si>
  <si>
    <t>CL</t>
  </si>
  <si>
    <t>SUCS :</t>
  </si>
  <si>
    <t>AASHTO:</t>
  </si>
  <si>
    <t>Lit. TRRA-3000®</t>
  </si>
  <si>
    <t>Lit./Diesel/100km</t>
  </si>
  <si>
    <t>https://www.klimanko.de/co%C2%B2-belastung-berechnen/gutertransport/#</t>
  </si>
  <si>
    <t>Kg CO2/100km</t>
  </si>
  <si>
    <t>To/CO2</t>
  </si>
  <si>
    <t>To CO2</t>
  </si>
  <si>
    <t>To CO2/1000l TERRA-3000</t>
  </si>
  <si>
    <t>To /CO2 - TERRA-3000®</t>
  </si>
  <si>
    <t>cm/m²</t>
  </si>
  <si>
    <t>m³</t>
  </si>
  <si>
    <t>A6</t>
  </si>
  <si>
    <t>€</t>
  </si>
  <si>
    <t>TERRASYSTEM(R) -2021-06</t>
  </si>
  <si>
    <t>Soil stabilization ecological footprint - comparison of CO2</t>
  </si>
  <si>
    <t>Only change or adapt green fields !!!</t>
  </si>
  <si>
    <t>length</t>
  </si>
  <si>
    <t>width</t>
  </si>
  <si>
    <t>New construction of road :</t>
  </si>
  <si>
    <t>Project:</t>
  </si>
  <si>
    <t xml:space="preserve">Soil classification:  </t>
  </si>
  <si>
    <t>Calculation - International Truck Freight</t>
  </si>
  <si>
    <t>Construction site :</t>
  </si>
  <si>
    <t>Loamy soil</t>
  </si>
  <si>
    <t>truck</t>
  </si>
  <si>
    <t>To - load</t>
  </si>
  <si>
    <t>m³/load</t>
  </si>
  <si>
    <t>with TERRA-3000®</t>
  </si>
  <si>
    <t>Hydraulic stab. - cement</t>
  </si>
  <si>
    <t>Conventional - frost case / gravel</t>
  </si>
  <si>
    <t>Kg /m²  cement</t>
  </si>
  <si>
    <t>to cement - total</t>
  </si>
  <si>
    <t>truck-loads</t>
  </si>
  <si>
    <t>Km/load (there / back)</t>
  </si>
  <si>
    <t>km ex werk to constr. site</t>
  </si>
  <si>
    <t>clay or sand - if is necessary</t>
  </si>
  <si>
    <t>bring</t>
  </si>
  <si>
    <t>truck load</t>
  </si>
  <si>
    <t>km - route</t>
  </si>
  <si>
    <t>To/CO2 - clayey soil or sand</t>
  </si>
  <si>
    <t>To/ CO2 -cement</t>
  </si>
  <si>
    <t>To/ CO2 - transport</t>
  </si>
  <si>
    <t>To /CO2 - transport</t>
  </si>
  <si>
    <t>To/CO2 -Excavation - transport</t>
  </si>
  <si>
    <t>To/CO2 - Gravel - transport</t>
  </si>
  <si>
    <t>cm Excavation</t>
  </si>
  <si>
    <t>m³ Excavation</t>
  </si>
  <si>
    <t>truck-Loads</t>
  </si>
  <si>
    <t>km/Load</t>
  </si>
  <si>
    <t>truck: soil, gravel</t>
  </si>
  <si>
    <t>cm gravel</t>
  </si>
  <si>
    <t>m³ gravel</t>
  </si>
  <si>
    <t>truck loads</t>
  </si>
  <si>
    <t>km/load</t>
  </si>
  <si>
    <t>Total: CO2</t>
  </si>
  <si>
    <t>material - construction site</t>
  </si>
  <si>
    <t>CO2 - tax</t>
  </si>
  <si>
    <t>From 2021 the CO2 tax will be € 25 per ton of CO2</t>
  </si>
  <si>
    <t>rising to € 55 per ton of CO2 by 2025</t>
  </si>
  <si>
    <t>€/To -  CO2 -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</si>
</sst>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33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41" fontId="0" fillId="2" borderId="0" xfId="0" applyNumberFormat="1" applyFill="1"/>
    <xf numFmtId="41" fontId="0" fillId="2" borderId="0" xfId="1" applyNumberFormat="1" applyFont="1" applyFill="1"/>
    <xf numFmtId="43" fontId="0" fillId="2" borderId="0" xfId="0" applyNumberFormat="1" applyFill="1"/>
    <xf numFmtId="0" fontId="0" fillId="3" borderId="0" xfId="0" applyFill="1"/>
    <xf numFmtId="164" fontId="0" fillId="2" borderId="0" xfId="0" applyNumberFormat="1" applyFill="1"/>
    <xf numFmtId="164" fontId="0" fillId="3" borderId="0" xfId="0" applyNumberFormat="1" applyFill="1"/>
    <xf numFmtId="0" fontId="0" fillId="4" borderId="0" xfId="0" applyFill="1"/>
    <xf numFmtId="0" fontId="3" fillId="4" borderId="0" xfId="0" applyFont="1" applyFill="1"/>
    <xf numFmtId="0" fontId="2" fillId="5" borderId="0" xfId="0" applyFont="1" applyFill="1"/>
    <xf numFmtId="0" fontId="0" fillId="5" borderId="0" xfId="0" applyFill="1"/>
    <xf numFmtId="41" fontId="0" fillId="4" borderId="0" xfId="0" applyNumberFormat="1" applyFill="1"/>
    <xf numFmtId="41" fontId="0" fillId="4" borderId="0" xfId="1" applyNumberFormat="1" applyFont="1" applyFill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</xdr:colOff>
      <xdr:row>0</xdr:row>
      <xdr:rowOff>152400</xdr:rowOff>
    </xdr:from>
    <xdr:to>
      <xdr:col>0</xdr:col>
      <xdr:colOff>740144</xdr:colOff>
      <xdr:row>3</xdr:row>
      <xdr:rowOff>22860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" y="152400"/>
          <a:ext cx="458204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L37" sqref="L37"/>
    </sheetView>
  </sheetViews>
  <sheetFormatPr baseColWidth="10" defaultRowHeight="14.4" x14ac:dyDescent="0.3"/>
  <cols>
    <col min="4" max="4" width="13.88671875" customWidth="1"/>
    <col min="10" max="10" width="14.44140625" customWidth="1"/>
    <col min="13" max="13" width="4.77734375" customWidth="1"/>
  </cols>
  <sheetData>
    <row r="1" spans="1:13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7.399999999999999" x14ac:dyDescent="0.3">
      <c r="A2" s="1"/>
      <c r="B2" s="1"/>
      <c r="C2" s="1"/>
      <c r="D2" s="10" t="s">
        <v>19</v>
      </c>
      <c r="E2" s="11"/>
      <c r="F2" s="11"/>
      <c r="G2" s="5"/>
      <c r="H2" s="5"/>
      <c r="I2" s="5"/>
      <c r="J2" s="1"/>
      <c r="K2" s="1"/>
      <c r="L2" s="1"/>
      <c r="M2" s="1"/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">
      <c r="A4" s="1"/>
      <c r="B4" s="1"/>
      <c r="C4" s="1"/>
      <c r="D4" s="1"/>
      <c r="E4" s="1"/>
      <c r="F4" s="1"/>
      <c r="G4" s="1"/>
      <c r="H4" s="1" t="s">
        <v>8</v>
      </c>
      <c r="I4" s="1"/>
      <c r="J4" s="1"/>
      <c r="K4" s="1"/>
      <c r="L4" s="1"/>
      <c r="M4" s="1"/>
    </row>
    <row r="5" spans="1:13" x14ac:dyDescent="0.3">
      <c r="A5" s="1" t="s">
        <v>27</v>
      </c>
      <c r="B5" s="1"/>
      <c r="C5" s="1"/>
      <c r="D5" s="1"/>
      <c r="E5" s="1"/>
      <c r="F5" s="1"/>
      <c r="G5" s="1"/>
      <c r="H5" s="1" t="s">
        <v>26</v>
      </c>
      <c r="I5" s="1"/>
      <c r="J5" s="1"/>
      <c r="K5" s="1">
        <v>5</v>
      </c>
      <c r="L5" s="1" t="s">
        <v>9</v>
      </c>
      <c r="M5" s="1"/>
    </row>
    <row r="6" spans="1:13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3">
      <c r="A8" s="1" t="s">
        <v>24</v>
      </c>
      <c r="B8" s="1" t="s">
        <v>23</v>
      </c>
      <c r="C8" s="1"/>
      <c r="D8" s="1"/>
      <c r="E8" s="1" t="s">
        <v>21</v>
      </c>
      <c r="F8" s="8">
        <v>1000</v>
      </c>
      <c r="G8" s="1" t="s">
        <v>0</v>
      </c>
      <c r="H8" s="1"/>
      <c r="I8" s="1"/>
      <c r="J8" s="1" t="s">
        <v>29</v>
      </c>
      <c r="K8" s="8">
        <v>20</v>
      </c>
      <c r="L8" s="1" t="s">
        <v>30</v>
      </c>
      <c r="M8" s="1"/>
    </row>
    <row r="9" spans="1:13" x14ac:dyDescent="0.3">
      <c r="A9" s="1"/>
      <c r="B9" s="1"/>
      <c r="C9" s="1"/>
      <c r="D9" s="1"/>
      <c r="E9" s="1" t="s">
        <v>22</v>
      </c>
      <c r="F9" s="8">
        <v>7</v>
      </c>
      <c r="G9" s="1" t="s">
        <v>0</v>
      </c>
      <c r="H9" s="1"/>
      <c r="I9" s="1"/>
      <c r="J9" s="1"/>
      <c r="K9" s="8">
        <v>15</v>
      </c>
      <c r="L9" s="1" t="s">
        <v>7</v>
      </c>
      <c r="M9" s="1"/>
    </row>
    <row r="10" spans="1:13" x14ac:dyDescent="0.3">
      <c r="A10" s="1"/>
      <c r="B10" s="1"/>
      <c r="C10" s="1"/>
      <c r="D10" s="1"/>
      <c r="E10" s="1"/>
      <c r="F10" s="8"/>
      <c r="G10" s="1"/>
      <c r="H10" s="1"/>
      <c r="I10" s="1"/>
      <c r="J10" s="1"/>
      <c r="K10" s="8"/>
      <c r="L10" s="1"/>
      <c r="M10" s="1"/>
    </row>
    <row r="11" spans="1:13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3">
      <c r="A12" s="1"/>
      <c r="B12" s="1"/>
      <c r="C12" s="1"/>
      <c r="D12" s="1"/>
      <c r="E12" s="1" t="s">
        <v>2</v>
      </c>
      <c r="F12" s="1">
        <f>F8*F9</f>
        <v>7000</v>
      </c>
      <c r="G12" s="1" t="s">
        <v>1</v>
      </c>
      <c r="H12" s="1"/>
      <c r="I12" s="1"/>
      <c r="J12" s="1" t="s">
        <v>54</v>
      </c>
      <c r="K12" s="8">
        <v>15</v>
      </c>
      <c r="L12" s="1" t="s">
        <v>31</v>
      </c>
      <c r="M12" s="1"/>
    </row>
    <row r="13" spans="1:13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3">
      <c r="A14" s="1"/>
      <c r="B14" s="1" t="s">
        <v>25</v>
      </c>
      <c r="C14" s="1"/>
      <c r="D14" s="1" t="s">
        <v>4</v>
      </c>
      <c r="E14" s="8" t="s">
        <v>3</v>
      </c>
      <c r="F14" s="1" t="s">
        <v>28</v>
      </c>
      <c r="G14" s="1"/>
      <c r="H14" s="1"/>
      <c r="I14" s="1"/>
      <c r="J14" s="1"/>
      <c r="K14" s="1"/>
      <c r="L14" s="1"/>
      <c r="M14" s="1"/>
    </row>
    <row r="15" spans="1:13" x14ac:dyDescent="0.3">
      <c r="A15" s="1"/>
      <c r="B15" s="1"/>
      <c r="C15" s="1"/>
      <c r="D15" s="1" t="s">
        <v>5</v>
      </c>
      <c r="E15" s="8" t="s">
        <v>16</v>
      </c>
      <c r="F15" s="1" t="s">
        <v>28</v>
      </c>
      <c r="G15" s="1"/>
      <c r="H15" s="1"/>
      <c r="I15" s="1"/>
      <c r="J15" s="9" t="s">
        <v>20</v>
      </c>
      <c r="K15" s="8"/>
      <c r="L15" s="8"/>
      <c r="M15" s="8"/>
    </row>
    <row r="16" spans="1:13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3">
      <c r="A19" s="1"/>
      <c r="B19" s="5" t="s">
        <v>32</v>
      </c>
      <c r="C19" s="5"/>
      <c r="D19" s="5"/>
      <c r="E19" s="5" t="s">
        <v>33</v>
      </c>
      <c r="F19" s="5"/>
      <c r="G19" s="5"/>
      <c r="H19" s="5"/>
      <c r="I19" s="5" t="s">
        <v>34</v>
      </c>
      <c r="J19" s="5"/>
      <c r="K19" s="5"/>
      <c r="L19" s="5"/>
      <c r="M19" s="1"/>
    </row>
    <row r="20" spans="1:13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3">
      <c r="A21" s="1"/>
      <c r="B21" s="1">
        <f>F12/20</f>
        <v>350</v>
      </c>
      <c r="C21" s="1" t="s">
        <v>6</v>
      </c>
      <c r="D21" s="1"/>
      <c r="E21" s="8">
        <v>30</v>
      </c>
      <c r="F21" s="1" t="s">
        <v>35</v>
      </c>
      <c r="G21" s="1"/>
      <c r="H21" s="1"/>
      <c r="I21" s="8">
        <v>70</v>
      </c>
      <c r="J21" s="1" t="s">
        <v>50</v>
      </c>
      <c r="K21" s="8">
        <v>70</v>
      </c>
      <c r="L21" s="1" t="s">
        <v>55</v>
      </c>
      <c r="M21" s="1"/>
    </row>
    <row r="22" spans="1:13" x14ac:dyDescent="0.3">
      <c r="A22" s="1"/>
      <c r="B22" s="1">
        <v>60</v>
      </c>
      <c r="C22" s="1" t="s">
        <v>12</v>
      </c>
      <c r="D22" s="1"/>
      <c r="E22" s="1">
        <f>F12*E21/1000</f>
        <v>210</v>
      </c>
      <c r="F22" s="1" t="s">
        <v>36</v>
      </c>
      <c r="G22" s="1"/>
      <c r="H22" s="1"/>
      <c r="I22" s="1">
        <f>I21*F12/100</f>
        <v>4900</v>
      </c>
      <c r="J22" s="1" t="s">
        <v>51</v>
      </c>
      <c r="K22" s="1">
        <f>F12*K21/100</f>
        <v>4900</v>
      </c>
      <c r="L22" s="1" t="s">
        <v>56</v>
      </c>
      <c r="M22" s="1"/>
    </row>
    <row r="23" spans="1:13" x14ac:dyDescent="0.3">
      <c r="A23" s="1"/>
      <c r="B23" s="1"/>
      <c r="C23" s="1"/>
      <c r="D23" s="1"/>
      <c r="E23" s="2">
        <f>E22/K8</f>
        <v>10.5</v>
      </c>
      <c r="F23" s="1" t="s">
        <v>37</v>
      </c>
      <c r="G23" s="1"/>
      <c r="H23" s="1"/>
      <c r="I23" s="2">
        <f>I22/K12</f>
        <v>326.66666666666669</v>
      </c>
      <c r="J23" s="1" t="s">
        <v>52</v>
      </c>
      <c r="K23" s="2">
        <f>K22/K12</f>
        <v>326.66666666666669</v>
      </c>
      <c r="L23" s="1" t="s">
        <v>57</v>
      </c>
      <c r="M23" s="1"/>
    </row>
    <row r="24" spans="1:13" x14ac:dyDescent="0.3">
      <c r="A24" s="1"/>
      <c r="B24" s="8">
        <v>800</v>
      </c>
      <c r="C24" s="1" t="s">
        <v>39</v>
      </c>
      <c r="D24" s="1"/>
      <c r="E24" s="8">
        <v>120</v>
      </c>
      <c r="F24" s="1" t="s">
        <v>38</v>
      </c>
      <c r="G24" s="1"/>
      <c r="H24" s="1"/>
      <c r="I24" s="8">
        <v>20</v>
      </c>
      <c r="J24" s="1" t="s">
        <v>53</v>
      </c>
      <c r="K24" s="12">
        <v>30</v>
      </c>
      <c r="L24" s="1" t="s">
        <v>58</v>
      </c>
      <c r="M24" s="1"/>
    </row>
    <row r="25" spans="1:13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3">
      <c r="A26" s="1"/>
      <c r="B26" s="1" t="s">
        <v>40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3">
      <c r="A27" s="1"/>
      <c r="B27" s="1" t="s">
        <v>41</v>
      </c>
      <c r="C27" s="8">
        <v>0</v>
      </c>
      <c r="D27" s="1" t="s">
        <v>14</v>
      </c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3">
      <c r="A28" s="1"/>
      <c r="B28" s="1"/>
      <c r="C28" s="1">
        <f>C27*F12/100</f>
        <v>0</v>
      </c>
      <c r="D28" s="1" t="s">
        <v>15</v>
      </c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3">
      <c r="A29" s="1"/>
      <c r="B29" s="1"/>
      <c r="C29" s="3">
        <f>C28/K12</f>
        <v>0</v>
      </c>
      <c r="D29" s="1" t="s">
        <v>42</v>
      </c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3">
      <c r="A30" s="1"/>
      <c r="B30" s="1"/>
      <c r="C30" s="13">
        <v>32</v>
      </c>
      <c r="D30" s="1" t="s">
        <v>43</v>
      </c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3">
      <c r="A32" s="1"/>
      <c r="B32" s="6">
        <f>B21*B22/1000</f>
        <v>21</v>
      </c>
      <c r="C32" s="1" t="s">
        <v>13</v>
      </c>
      <c r="D32" s="1"/>
      <c r="E32" s="1">
        <f>E22*0.59</f>
        <v>123.89999999999999</v>
      </c>
      <c r="F32" s="1" t="s">
        <v>45</v>
      </c>
      <c r="G32" s="1"/>
      <c r="H32" s="1"/>
      <c r="I32" s="6">
        <f>I23*I24*K9*2.6/100</f>
        <v>2548.0000000000005</v>
      </c>
      <c r="J32" s="1" t="s">
        <v>48</v>
      </c>
      <c r="K32" s="1"/>
      <c r="L32" s="1"/>
      <c r="M32" s="1"/>
    </row>
    <row r="33" spans="1:13" x14ac:dyDescent="0.3">
      <c r="A33" s="1"/>
      <c r="B33" s="6">
        <f>(5/100)*B21*B24/1000</f>
        <v>14</v>
      </c>
      <c r="C33" s="1" t="s">
        <v>47</v>
      </c>
      <c r="D33" s="1"/>
      <c r="E33" s="1">
        <f>E24*E23*K9*2.6/100</f>
        <v>491.4</v>
      </c>
      <c r="F33" s="1" t="s">
        <v>46</v>
      </c>
      <c r="G33" s="1"/>
      <c r="H33" s="1"/>
      <c r="I33" s="6">
        <f>K24*K9*K23/100*2.6</f>
        <v>3822</v>
      </c>
      <c r="J33" s="1" t="s">
        <v>49</v>
      </c>
      <c r="K33" s="1"/>
      <c r="L33" s="1"/>
      <c r="M33" s="1"/>
    </row>
    <row r="34" spans="1:13" x14ac:dyDescent="0.3">
      <c r="A34" s="1"/>
      <c r="B34" s="6">
        <f>C30*C29*K9/100*2.6</f>
        <v>0</v>
      </c>
      <c r="C34" s="1" t="s">
        <v>44</v>
      </c>
      <c r="D34" s="1"/>
      <c r="E34" s="1"/>
      <c r="F34" s="1"/>
      <c r="G34" s="1"/>
      <c r="H34" s="1"/>
      <c r="I34" s="4"/>
      <c r="J34" s="1"/>
      <c r="K34" s="1"/>
      <c r="L34" s="1"/>
      <c r="M34" s="1"/>
    </row>
    <row r="35" spans="1:13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3">
      <c r="A37" s="1" t="s">
        <v>60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3">
      <c r="A38" s="5" t="s">
        <v>59</v>
      </c>
      <c r="B38" s="7">
        <f>B32+B33+B34</f>
        <v>35</v>
      </c>
      <c r="C38" s="5" t="s">
        <v>11</v>
      </c>
      <c r="D38" s="5"/>
      <c r="E38" s="5">
        <f xml:space="preserve"> E32+E33</f>
        <v>615.29999999999995</v>
      </c>
      <c r="F38" s="5" t="s">
        <v>11</v>
      </c>
      <c r="G38" s="5"/>
      <c r="H38" s="5"/>
      <c r="I38" s="7">
        <f>I32+I33</f>
        <v>6370</v>
      </c>
      <c r="J38" s="5" t="s">
        <v>10</v>
      </c>
      <c r="K38" s="1"/>
      <c r="L38" s="1"/>
      <c r="M38" s="1"/>
    </row>
    <row r="39" spans="1:13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3">
      <c r="A40" s="1" t="s">
        <v>61</v>
      </c>
      <c r="B40" s="6">
        <f>B38*G42</f>
        <v>875</v>
      </c>
      <c r="C40" s="1" t="s">
        <v>17</v>
      </c>
      <c r="D40" s="1"/>
      <c r="E40" s="1">
        <f>E38*G42</f>
        <v>15382.499999999998</v>
      </c>
      <c r="F40" s="1" t="s">
        <v>17</v>
      </c>
      <c r="G40" s="1"/>
      <c r="H40" s="1"/>
      <c r="I40" s="6">
        <f>I38*G42</f>
        <v>159250</v>
      </c>
      <c r="J40" s="1" t="s">
        <v>17</v>
      </c>
      <c r="K40" s="1"/>
      <c r="L40" s="1"/>
      <c r="M40" s="1"/>
    </row>
    <row r="41" spans="1:13" x14ac:dyDescent="0.3">
      <c r="A41" s="1"/>
      <c r="B41" s="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3">
      <c r="A42" s="1" t="s">
        <v>62</v>
      </c>
      <c r="B42" s="1"/>
      <c r="C42" s="1"/>
      <c r="D42" s="1"/>
      <c r="E42" s="1"/>
      <c r="F42" s="1"/>
      <c r="G42" s="8">
        <v>25</v>
      </c>
      <c r="H42" s="1" t="s">
        <v>64</v>
      </c>
      <c r="I42" s="1"/>
      <c r="J42" s="1"/>
      <c r="K42" s="1"/>
      <c r="L42" s="1"/>
      <c r="M42" s="1"/>
    </row>
    <row r="43" spans="1:13" x14ac:dyDescent="0.3">
      <c r="A43" s="1" t="s">
        <v>63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 t="s">
        <v>18</v>
      </c>
      <c r="L45" s="1"/>
      <c r="M45" s="1"/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Comparison of CO2 values</vt:lpstr>
    </vt:vector>
  </TitlesOfParts>
  <Company>BPN-GROUP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Terra-System</dc:creator>
  <cp:lastModifiedBy>Terra-System</cp:lastModifiedBy>
  <dcterms:created xsi:type="dcterms:W3CDTF">2021-05-25T14:25:47Z</dcterms:created>
  <dcterms:modified xsi:type="dcterms:W3CDTF">2021-06-03T14:09:21Z</dcterms:modified>
</cp:coreProperties>
</file>